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D3AE938-04A1-44BC-A6F6-8C1A2043B1F4}" xr6:coauthVersionLast="37" xr6:coauthVersionMax="37" xr10:uidLastSave="{00000000-0000-0000-0000-000000000000}"/>
  <bookViews>
    <workbookView xWindow="0" yWindow="0" windowWidth="21570" windowHeight="7980" xr2:uid="{43ECDAA0-BE06-4BD7-A8CD-7BADCCCE0EEA}"/>
  </bookViews>
  <sheets>
    <sheet name="List1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2" l="1"/>
  <c r="D122" i="2"/>
  <c r="D125" i="2"/>
  <c r="D123" i="2"/>
  <c r="D23" i="2"/>
  <c r="D22" i="2"/>
  <c r="D25" i="2"/>
  <c r="D24" i="2"/>
  <c r="D17" i="2"/>
  <c r="D16" i="2"/>
  <c r="D33" i="2"/>
  <c r="D32" i="2"/>
  <c r="D113" i="2"/>
  <c r="D112" i="2"/>
  <c r="D61" i="2"/>
  <c r="D60" i="2"/>
  <c r="D35" i="2"/>
  <c r="D34" i="2"/>
  <c r="D27" i="2"/>
  <c r="D26" i="2"/>
  <c r="D37" i="2"/>
  <c r="D36" i="2"/>
  <c r="D19" i="2"/>
  <c r="D18" i="2"/>
  <c r="D39" i="2"/>
  <c r="D38" i="2"/>
  <c r="D43" i="2"/>
  <c r="D42" i="2"/>
  <c r="D45" i="2"/>
  <c r="D44" i="2"/>
  <c r="D47" i="2"/>
  <c r="D46" i="2"/>
  <c r="D51" i="2"/>
  <c r="D50" i="2"/>
  <c r="D53" i="2"/>
  <c r="D52" i="2"/>
  <c r="D55" i="2"/>
  <c r="D54" i="2"/>
  <c r="D57" i="2"/>
  <c r="D56" i="2"/>
  <c r="D63" i="2" l="1"/>
  <c r="D62" i="2"/>
  <c r="D69" i="2"/>
  <c r="D68" i="2"/>
  <c r="D127" i="2"/>
  <c r="D67" i="2"/>
  <c r="D66" i="2"/>
  <c r="D71" i="2"/>
  <c r="D70" i="2"/>
  <c r="D75" i="2"/>
  <c r="D74" i="2"/>
  <c r="D79" i="2"/>
  <c r="D78" i="2"/>
  <c r="D31" i="2"/>
  <c r="D30" i="2"/>
  <c r="D81" i="2"/>
  <c r="D80" i="2"/>
  <c r="D83" i="2"/>
  <c r="D82" i="2"/>
  <c r="D29" i="2"/>
  <c r="D28" i="2"/>
  <c r="D119" i="2"/>
  <c r="D118" i="2"/>
  <c r="D97" i="2"/>
  <c r="D96" i="2"/>
  <c r="D124" i="2"/>
  <c r="D101" i="2"/>
  <c r="D100" i="2"/>
  <c r="D15" i="2"/>
  <c r="D14" i="2"/>
  <c r="D109" i="2"/>
  <c r="D108" i="2"/>
  <c r="D111" i="2"/>
  <c r="D110" i="2"/>
  <c r="D114" i="2"/>
  <c r="D117" i="2"/>
  <c r="D116" i="2"/>
  <c r="D126" i="2" l="1"/>
  <c r="D129" i="2"/>
</calcChain>
</file>

<file path=xl/sharedStrings.xml><?xml version="1.0" encoding="utf-8"?>
<sst xmlns="http://schemas.openxmlformats.org/spreadsheetml/2006/main" count="257" uniqueCount="122">
  <si>
    <t>Naziv isplatitelja:</t>
  </si>
  <si>
    <t>Isplate sredstava</t>
  </si>
  <si>
    <t>Za razdoblje:</t>
  </si>
  <si>
    <t>Stupac1</t>
  </si>
  <si>
    <t>Stupac2</t>
  </si>
  <si>
    <t>Stupac3</t>
  </si>
  <si>
    <t>Stupac32</t>
  </si>
  <si>
    <t>Stupac4</t>
  </si>
  <si>
    <t>Stupac5</t>
  </si>
  <si>
    <t>Naziv primatelja</t>
  </si>
  <si>
    <t>OIB primatelja</t>
  </si>
  <si>
    <t>Vrsta rashoda/izdatka</t>
  </si>
  <si>
    <t>Split</t>
  </si>
  <si>
    <t>Ostale nespomenute usluge</t>
  </si>
  <si>
    <t>Ukupno:</t>
  </si>
  <si>
    <t>Čistoća i zelenilo d.o.o.</t>
  </si>
  <si>
    <t>Knin</t>
  </si>
  <si>
    <t>Zagreb</t>
  </si>
  <si>
    <t>Uredski materijal i ostali materijalni rashodi</t>
  </si>
  <si>
    <t>Stručno usavršavanje zaposlenika</t>
  </si>
  <si>
    <t>Literatura (publikacije,časopisi,glasila,knjige)</t>
  </si>
  <si>
    <t>Financijska agencija</t>
  </si>
  <si>
    <t>Sitni inventar</t>
  </si>
  <si>
    <t>Materijal i djelovi za tekuće i inv.održ. Postroj.i opreme</t>
  </si>
  <si>
    <t>FUEL TEHNICS D.O.O.</t>
  </si>
  <si>
    <t>Solin</t>
  </si>
  <si>
    <t>Plin</t>
  </si>
  <si>
    <t>Reprezentacija</t>
  </si>
  <si>
    <t>OTP banka d.d.</t>
  </si>
  <si>
    <t>Bankarske usluge i usluge platnog prometa</t>
  </si>
  <si>
    <t>GDPR</t>
  </si>
  <si>
    <t>Intelektualne i osobne usluge(UOD, ukupan trošak)</t>
  </si>
  <si>
    <t>Veleučilište Marko Marulić u Kninu</t>
  </si>
  <si>
    <t>Plaća za redovni rad</t>
  </si>
  <si>
    <t>Doprinosi za osnovno zdravstveno osiguranje</t>
  </si>
  <si>
    <t>Službena putovanja</t>
  </si>
  <si>
    <t>dm-drogerie markt d.o.o.</t>
  </si>
  <si>
    <t>CORONA-COPY d.o.o.</t>
  </si>
  <si>
    <t>Kaštel Sućurac</t>
  </si>
  <si>
    <t>LINKS d.o.o.</t>
  </si>
  <si>
    <t>Sveta Nedjelja</t>
  </si>
  <si>
    <t>Konica Minolta Hrvatska - poslovna rješenja, d.o.o.</t>
  </si>
  <si>
    <t>HRVATSKA RADIOTELEVIZIJA</t>
  </si>
  <si>
    <t>Usluge promidžbe i informiranja</t>
  </si>
  <si>
    <t>Uredska oprema i namještaj</t>
  </si>
  <si>
    <t>Sesvete</t>
  </si>
  <si>
    <t>Naknada za prijevoz na posao i s posla</t>
  </si>
  <si>
    <t>Grad Knin</t>
  </si>
  <si>
    <t>Komunalne uslige</t>
  </si>
  <si>
    <t>Naknada za rad predstavničkih i izvršnih tijela</t>
  </si>
  <si>
    <t>Pristojbe i naknade</t>
  </si>
  <si>
    <t>Iznos rashoda/izdatka</t>
  </si>
  <si>
    <t>2026.</t>
  </si>
  <si>
    <t>Oznaka</t>
  </si>
  <si>
    <t>Sjedište/Prebivalište primatelja</t>
  </si>
  <si>
    <t>Članarine i norme</t>
  </si>
  <si>
    <t>Pregled trošenja sredstava proračunskih korisnika</t>
  </si>
  <si>
    <t>Veleučilište "Marko Marulić" u Kninu</t>
  </si>
  <si>
    <t>SVEUKUPNO:</t>
  </si>
  <si>
    <t>Veljača</t>
  </si>
  <si>
    <t>TZ Grada Knina</t>
  </si>
  <si>
    <t>NARODNE NOVINE d.d.</t>
  </si>
  <si>
    <t>KOMET KNIN d.o.o.</t>
  </si>
  <si>
    <t>ZAGREBINSPEKT d.o.o.</t>
  </si>
  <si>
    <t>Usluge tekućeg i investicijskog održavanja</t>
  </si>
  <si>
    <t>Studenac d.o.o.</t>
  </si>
  <si>
    <t>Omiš</t>
  </si>
  <si>
    <t>02023029348</t>
  </si>
  <si>
    <t>AUTO VELIĆ, obrt za trgovinu</t>
  </si>
  <si>
    <t>VIBEL d.o.o.</t>
  </si>
  <si>
    <t>"LUČ" OBRT ZA PREVOĐENJE I PODUKU</t>
  </si>
  <si>
    <t>Buzin</t>
  </si>
  <si>
    <t>Intelektualne i osobne usluge</t>
  </si>
  <si>
    <t>KNIN MEDIA, obrt za medijske usluge</t>
  </si>
  <si>
    <t>Banja Luka</t>
  </si>
  <si>
    <t>CENTAR MODERNIH ZNANJA</t>
  </si>
  <si>
    <t>Slovenská spoločnosť pre poľnohospodárske, lesnícke, potravinárske a veterinárne vedy pri SAV</t>
  </si>
  <si>
    <t>Bratislava </t>
  </si>
  <si>
    <t>KONTO d.o.o. Požega</t>
  </si>
  <si>
    <t>Požega</t>
  </si>
  <si>
    <t>Usluge razvoja sotware-a</t>
  </si>
  <si>
    <t>ZAJEDNICA SPORTOVA GRADA KNINA</t>
  </si>
  <si>
    <t>Zakupnine i najamnine</t>
  </si>
  <si>
    <t>NETCOM d. o. o.</t>
  </si>
  <si>
    <t>Rijeka</t>
  </si>
  <si>
    <t>Telemach Hrvatska d.o.o.</t>
  </si>
  <si>
    <t>Usluge telefona, interneta, pošte, prijevoza</t>
  </si>
  <si>
    <t>HT d.d.</t>
  </si>
  <si>
    <t>KOMUNALNO PODUZEĆE d.o.o.</t>
  </si>
  <si>
    <t>INA, d.d.</t>
  </si>
  <si>
    <t>A. T. I. d. o. o.</t>
  </si>
  <si>
    <t>Pula</t>
  </si>
  <si>
    <t>PEVEX d.d.</t>
  </si>
  <si>
    <t>Studentski centar Split</t>
  </si>
  <si>
    <t>Studentski centar Šibenik</t>
  </si>
  <si>
    <t>Šibenik</t>
  </si>
  <si>
    <t>HP d.d.</t>
  </si>
  <si>
    <t>Velika Gorica</t>
  </si>
  <si>
    <t>Wiener osiguranje Vienna Insurance Group d.d.</t>
  </si>
  <si>
    <t>Premije osiguranja</t>
  </si>
  <si>
    <t>HEP-Opskrba d.o.o.</t>
  </si>
  <si>
    <t>MEDITEL USLUGE d.o.o.</t>
  </si>
  <si>
    <t>00981494061</t>
  </si>
  <si>
    <t>BIOVIT d.o.o.</t>
  </si>
  <si>
    <t>Jalkovec</t>
  </si>
  <si>
    <t>Materijal i sirovine</t>
  </si>
  <si>
    <t>SLOVENSKÉ LIEČEBNÉ KÚPELE PIEŠŤANY, a.s.</t>
  </si>
  <si>
    <t>Piešťany</t>
  </si>
  <si>
    <t>BONAVIA RIJEKA d.o.o.</t>
  </si>
  <si>
    <t>KONE d.o.o.</t>
  </si>
  <si>
    <t>PETROL d.o.o.</t>
  </si>
  <si>
    <t>SUZG PBF</t>
  </si>
  <si>
    <t>Ministarstvo prostornoga uređenja, graditeljstva i državne imovine</t>
  </si>
  <si>
    <t>BIPA d.o.o.</t>
  </si>
  <si>
    <t>IN TECH d.o.o.</t>
  </si>
  <si>
    <t>ZAVOD ZA JAVNO ZDRAVSTVO ŠIBENIK</t>
  </si>
  <si>
    <t>Zdravstvene i veterinarske usluge</t>
  </si>
  <si>
    <t>PINO konzalting d.o.o.</t>
  </si>
  <si>
    <t>02156897147</t>
  </si>
  <si>
    <t>BRKO d.o.o.</t>
  </si>
  <si>
    <t>Zadar</t>
  </si>
  <si>
    <t>ELEKTRO TIM, uslužni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</si>
</sst>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Fill="1"/>
    <xf numFmtId="4" fontId="0" fillId="0" borderId="0" xfId="0" applyNumberFormat="1" applyFill="1"/>
    <xf numFmtId="4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9DCCC3-B83E-4491-8DAB-17C0C662F372}" name="Tablica22" displayName="Tablica22" ref="A8:F158" totalsRowShown="0">
  <autoFilter ref="A8:F158" xr:uid="{86B28045-12AC-40D5-A1DA-02D824B15D25}"/>
  <tableColumns count="6">
    <tableColumn id="1" xr3:uid="{4B605F25-3DA4-4EF7-A4B5-F710DBF46C2E}" name="Stupac1"/>
    <tableColumn id="2" xr3:uid="{69EB4EF0-A59C-466D-B389-045C37FB046D}" name="Stupac2"/>
    <tableColumn id="3" xr3:uid="{10229DE2-5CAE-440B-92B6-A9CBA79259EB}" name="Stupac3"/>
    <tableColumn id="6" xr3:uid="{BC829B41-465A-4C28-A25E-6BCA2495EDE5}" name="Stupac32"/>
    <tableColumn id="4" xr3:uid="{DA5C77C1-BDB5-4CC8-8B01-D50A2CA232FD}" name="Stupac4"/>
    <tableColumn id="5" xr3:uid="{B8802DD9-A349-4F93-B462-97602B029B1F}" name="Stupac5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9779-AB43-4633-8781-66D3507CF822}">
  <dimension ref="A1:F157"/>
  <sheetViews>
    <sheetView tabSelected="1" topLeftCell="A106" zoomScaleNormal="100" workbookViewId="0">
      <selection activeCell="C134" sqref="C134"/>
    </sheetView>
  </sheetViews>
  <sheetFormatPr defaultRowHeight="15" x14ac:dyDescent="0.25"/>
  <cols>
    <col min="1" max="1" width="48.28515625" bestFit="1" customWidth="1"/>
    <col min="2" max="2" width="19.85546875" customWidth="1"/>
    <col min="3" max="3" width="29.85546875" bestFit="1" customWidth="1"/>
    <col min="4" max="4" width="20.42578125" bestFit="1" customWidth="1"/>
    <col min="5" max="5" width="11.7109375" customWidth="1"/>
    <col min="6" max="6" width="49.42578125" customWidth="1"/>
  </cols>
  <sheetData>
    <row r="1" spans="1:6" x14ac:dyDescent="0.25">
      <c r="A1" s="1" t="s">
        <v>0</v>
      </c>
      <c r="B1" s="1" t="s">
        <v>57</v>
      </c>
    </row>
    <row r="3" spans="1:6" ht="15.75" x14ac:dyDescent="0.25">
      <c r="A3" s="11" t="s">
        <v>56</v>
      </c>
    </row>
    <row r="5" spans="1:6" x14ac:dyDescent="0.25">
      <c r="A5" t="s">
        <v>1</v>
      </c>
      <c r="B5" t="s">
        <v>2</v>
      </c>
      <c r="C5" t="s">
        <v>59</v>
      </c>
      <c r="E5" t="s">
        <v>52</v>
      </c>
    </row>
    <row r="7" spans="1:6" ht="12" customHeight="1" x14ac:dyDescent="0.25"/>
    <row r="8" spans="1:6" ht="21.75" hidden="1" customHeight="1" x14ac:dyDescent="0.25">
      <c r="A8" t="s">
        <v>3</v>
      </c>
      <c r="B8" t="s">
        <v>4</v>
      </c>
      <c r="C8" t="s">
        <v>5</v>
      </c>
      <c r="D8" t="s">
        <v>6</v>
      </c>
      <c r="E8" t="s">
        <v>7</v>
      </c>
      <c r="F8" t="s">
        <v>8</v>
      </c>
    </row>
    <row r="9" spans="1:6" x14ac:dyDescent="0.25">
      <c r="A9" t="s">
        <v>9</v>
      </c>
      <c r="B9" s="7" t="s">
        <v>10</v>
      </c>
      <c r="C9" s="7" t="s">
        <v>54</v>
      </c>
      <c r="D9" s="10" t="s">
        <v>51</v>
      </c>
      <c r="E9" s="10" t="s">
        <v>53</v>
      </c>
      <c r="F9" t="s">
        <v>11</v>
      </c>
    </row>
    <row r="10" spans="1:6" s="3" customFormat="1" x14ac:dyDescent="0.25">
      <c r="A10" s="6" t="s">
        <v>36</v>
      </c>
      <c r="B10" s="8">
        <v>94124811986</v>
      </c>
      <c r="C10" s="8" t="s">
        <v>17</v>
      </c>
      <c r="D10" s="4">
        <v>14.3</v>
      </c>
      <c r="E10" s="3">
        <v>3221</v>
      </c>
      <c r="F10" s="3" t="s">
        <v>18</v>
      </c>
    </row>
    <row r="11" spans="1:6" s="3" customFormat="1" x14ac:dyDescent="0.25">
      <c r="A11" s="6" t="s">
        <v>14</v>
      </c>
      <c r="B11" s="8"/>
      <c r="C11" s="8"/>
      <c r="D11" s="4">
        <v>14.3</v>
      </c>
    </row>
    <row r="12" spans="1:6" s="3" customFormat="1" x14ac:dyDescent="0.25">
      <c r="A12" s="6" t="s">
        <v>37</v>
      </c>
      <c r="B12" s="8">
        <v>23495584640</v>
      </c>
      <c r="C12" s="8" t="s">
        <v>38</v>
      </c>
      <c r="D12" s="4">
        <v>60</v>
      </c>
      <c r="E12" s="3">
        <v>3221</v>
      </c>
      <c r="F12" s="3" t="s">
        <v>18</v>
      </c>
    </row>
    <row r="13" spans="1:6" s="3" customFormat="1" x14ac:dyDescent="0.25">
      <c r="A13" s="6" t="s">
        <v>14</v>
      </c>
      <c r="B13" s="8"/>
      <c r="C13" s="8"/>
      <c r="D13" s="4">
        <v>60</v>
      </c>
    </row>
    <row r="14" spans="1:6" s="3" customFormat="1" x14ac:dyDescent="0.25">
      <c r="A14" s="6" t="s">
        <v>39</v>
      </c>
      <c r="B14" s="8">
        <v>32614011568</v>
      </c>
      <c r="C14" s="8" t="s">
        <v>40</v>
      </c>
      <c r="D14" s="4">
        <f>1211.92</f>
        <v>1211.92</v>
      </c>
      <c r="E14" s="3">
        <v>4221</v>
      </c>
      <c r="F14" s="3" t="s">
        <v>44</v>
      </c>
    </row>
    <row r="15" spans="1:6" s="3" customFormat="1" x14ac:dyDescent="0.25">
      <c r="A15" s="6" t="s">
        <v>14</v>
      </c>
      <c r="B15" s="8"/>
      <c r="C15" s="8"/>
      <c r="D15" s="4">
        <f>1211.92</f>
        <v>1211.92</v>
      </c>
    </row>
    <row r="16" spans="1:6" s="3" customFormat="1" x14ac:dyDescent="0.25">
      <c r="A16" s="6" t="s">
        <v>39</v>
      </c>
      <c r="B16" s="8">
        <v>32614011568</v>
      </c>
      <c r="C16" s="8" t="s">
        <v>40</v>
      </c>
      <c r="D16" s="4">
        <f>57.95</f>
        <v>57.95</v>
      </c>
      <c r="E16" s="3">
        <v>3221</v>
      </c>
      <c r="F16" s="3" t="s">
        <v>18</v>
      </c>
    </row>
    <row r="17" spans="1:6" s="3" customFormat="1" x14ac:dyDescent="0.25">
      <c r="A17" s="6" t="s">
        <v>14</v>
      </c>
      <c r="B17" s="8"/>
      <c r="C17" s="8"/>
      <c r="D17" s="4">
        <f>57.95</f>
        <v>57.95</v>
      </c>
    </row>
    <row r="18" spans="1:6" s="3" customFormat="1" x14ac:dyDescent="0.25">
      <c r="A18" s="6" t="s">
        <v>41</v>
      </c>
      <c r="B18" s="8">
        <v>31697259786</v>
      </c>
      <c r="C18" s="8" t="s">
        <v>17</v>
      </c>
      <c r="D18" s="4">
        <f>88.19</f>
        <v>88.19</v>
      </c>
      <c r="E18" s="3">
        <v>3221</v>
      </c>
      <c r="F18" s="3" t="s">
        <v>20</v>
      </c>
    </row>
    <row r="19" spans="1:6" s="3" customFormat="1" x14ac:dyDescent="0.25">
      <c r="A19" s="6" t="s">
        <v>14</v>
      </c>
      <c r="B19" s="8"/>
      <c r="C19" s="8"/>
      <c r="D19" s="4">
        <f>88.19</f>
        <v>88.19</v>
      </c>
    </row>
    <row r="20" spans="1:6" s="3" customFormat="1" x14ac:dyDescent="0.25">
      <c r="A20" s="6" t="s">
        <v>42</v>
      </c>
      <c r="B20" s="8">
        <v>68419124305</v>
      </c>
      <c r="C20" s="8" t="s">
        <v>17</v>
      </c>
      <c r="D20" s="4">
        <v>31.86</v>
      </c>
      <c r="E20" s="3">
        <v>3233</v>
      </c>
      <c r="F20" s="3" t="s">
        <v>43</v>
      </c>
    </row>
    <row r="21" spans="1:6" s="3" customFormat="1" x14ac:dyDescent="0.25">
      <c r="A21" s="6" t="s">
        <v>14</v>
      </c>
      <c r="B21" s="8"/>
      <c r="C21" s="8"/>
      <c r="D21" s="4">
        <v>31.86</v>
      </c>
    </row>
    <row r="22" spans="1:6" s="3" customFormat="1" x14ac:dyDescent="0.25">
      <c r="A22" s="6" t="s">
        <v>121</v>
      </c>
      <c r="B22" s="8">
        <v>24131354055</v>
      </c>
      <c r="C22" s="8" t="s">
        <v>16</v>
      </c>
      <c r="D22" s="4">
        <f>272.04</f>
        <v>272.04000000000002</v>
      </c>
      <c r="E22" s="3">
        <v>3232</v>
      </c>
      <c r="F22" s="3" t="s">
        <v>64</v>
      </c>
    </row>
    <row r="23" spans="1:6" s="3" customFormat="1" x14ac:dyDescent="0.25">
      <c r="A23" s="6" t="s">
        <v>14</v>
      </c>
      <c r="B23" s="8"/>
      <c r="C23" s="8"/>
      <c r="D23" s="4">
        <f>272.04</f>
        <v>272.04000000000002</v>
      </c>
    </row>
    <row r="24" spans="1:6" s="3" customFormat="1" x14ac:dyDescent="0.25">
      <c r="A24" s="6" t="s">
        <v>119</v>
      </c>
      <c r="B24" s="8">
        <v>23204053876</v>
      </c>
      <c r="C24" s="8" t="s">
        <v>120</v>
      </c>
      <c r="D24" s="4">
        <f>46</f>
        <v>46</v>
      </c>
      <c r="E24" s="3">
        <v>3221</v>
      </c>
      <c r="F24" s="3" t="s">
        <v>20</v>
      </c>
    </row>
    <row r="25" spans="1:6" s="3" customFormat="1" x14ac:dyDescent="0.25">
      <c r="A25" s="6" t="s">
        <v>14</v>
      </c>
      <c r="B25" s="8"/>
      <c r="C25" s="8"/>
      <c r="D25" s="4">
        <f>46</f>
        <v>46</v>
      </c>
    </row>
    <row r="26" spans="1:6" s="3" customFormat="1" x14ac:dyDescent="0.25">
      <c r="A26" s="3" t="s">
        <v>21</v>
      </c>
      <c r="B26" s="8">
        <v>85831130368</v>
      </c>
      <c r="C26" s="8" t="s">
        <v>17</v>
      </c>
      <c r="D26" s="4">
        <f>1.66</f>
        <v>1.66</v>
      </c>
      <c r="E26" s="3">
        <v>3239</v>
      </c>
      <c r="F26" s="3" t="s">
        <v>13</v>
      </c>
    </row>
    <row r="27" spans="1:6" s="3" customFormat="1" x14ac:dyDescent="0.25">
      <c r="A27" s="3" t="s">
        <v>14</v>
      </c>
      <c r="B27" s="8"/>
      <c r="C27" s="8"/>
      <c r="D27" s="4">
        <f>1.66</f>
        <v>1.66</v>
      </c>
    </row>
    <row r="28" spans="1:6" s="3" customFormat="1" x14ac:dyDescent="0.25">
      <c r="A28" s="6" t="s">
        <v>15</v>
      </c>
      <c r="B28" s="8">
        <v>46163832762</v>
      </c>
      <c r="C28" s="8" t="s">
        <v>16</v>
      </c>
      <c r="D28" s="4">
        <f>57.96+17.61</f>
        <v>75.569999999999993</v>
      </c>
      <c r="E28" s="3">
        <v>3234</v>
      </c>
      <c r="F28" s="3" t="s">
        <v>48</v>
      </c>
    </row>
    <row r="29" spans="1:6" s="3" customFormat="1" x14ac:dyDescent="0.25">
      <c r="A29" s="6" t="s">
        <v>14</v>
      </c>
      <c r="B29" s="8"/>
      <c r="C29" s="8"/>
      <c r="D29" s="4">
        <f>57.96+17.61</f>
        <v>75.569999999999993</v>
      </c>
    </row>
    <row r="30" spans="1:6" s="3" customFormat="1" x14ac:dyDescent="0.25">
      <c r="A30" s="3" t="s">
        <v>47</v>
      </c>
      <c r="B30" s="8">
        <v>981494061</v>
      </c>
      <c r="C30" s="8" t="s">
        <v>16</v>
      </c>
      <c r="D30" s="4">
        <f>370.76</f>
        <v>370.76</v>
      </c>
      <c r="E30" s="3">
        <v>3234</v>
      </c>
      <c r="F30" s="3" t="s">
        <v>48</v>
      </c>
    </row>
    <row r="31" spans="1:6" s="3" customFormat="1" x14ac:dyDescent="0.25">
      <c r="A31" s="6" t="s">
        <v>14</v>
      </c>
      <c r="B31" s="8"/>
      <c r="C31" s="8"/>
      <c r="D31" s="4">
        <f>370.76</f>
        <v>370.76</v>
      </c>
    </row>
    <row r="32" spans="1:6" s="3" customFormat="1" x14ac:dyDescent="0.25">
      <c r="A32" s="3" t="s">
        <v>61</v>
      </c>
      <c r="B32" s="8">
        <v>64546066176</v>
      </c>
      <c r="C32" s="8" t="s">
        <v>17</v>
      </c>
      <c r="D32" s="4">
        <f>30.69</f>
        <v>30.69</v>
      </c>
      <c r="E32" s="3">
        <v>3225</v>
      </c>
      <c r="F32" s="3" t="s">
        <v>22</v>
      </c>
    </row>
    <row r="33" spans="1:6" s="3" customFormat="1" x14ac:dyDescent="0.25">
      <c r="A33" s="3" t="s">
        <v>14</v>
      </c>
      <c r="B33" s="8"/>
      <c r="C33" s="8"/>
      <c r="D33" s="4">
        <f>30.69</f>
        <v>30.69</v>
      </c>
    </row>
    <row r="34" spans="1:6" s="3" customFormat="1" x14ac:dyDescent="0.25">
      <c r="A34" s="6" t="s">
        <v>117</v>
      </c>
      <c r="B34" s="9" t="s">
        <v>118</v>
      </c>
      <c r="C34" s="8" t="s">
        <v>17</v>
      </c>
      <c r="D34" s="4">
        <f>125</f>
        <v>125</v>
      </c>
      <c r="E34" s="3">
        <v>3213</v>
      </c>
      <c r="F34" s="3" t="s">
        <v>19</v>
      </c>
    </row>
    <row r="35" spans="1:6" s="3" customFormat="1" x14ac:dyDescent="0.25">
      <c r="A35" s="6" t="s">
        <v>14</v>
      </c>
      <c r="B35" s="8"/>
      <c r="C35" s="8"/>
      <c r="D35" s="4">
        <f>125</f>
        <v>125</v>
      </c>
    </row>
    <row r="36" spans="1:6" s="3" customFormat="1" x14ac:dyDescent="0.25">
      <c r="A36" s="6" t="s">
        <v>115</v>
      </c>
      <c r="B36" s="8">
        <v>84082732674</v>
      </c>
      <c r="C36" s="8" t="s">
        <v>95</v>
      </c>
      <c r="D36" s="4">
        <f>411.25</f>
        <v>411.25</v>
      </c>
      <c r="E36" s="3">
        <v>3236</v>
      </c>
      <c r="F36" s="3" t="s">
        <v>116</v>
      </c>
    </row>
    <row r="37" spans="1:6" s="3" customFormat="1" x14ac:dyDescent="0.25">
      <c r="A37" s="6" t="s">
        <v>14</v>
      </c>
      <c r="B37" s="8"/>
      <c r="C37" s="8"/>
      <c r="D37" s="4">
        <f>411.25</f>
        <v>411.25</v>
      </c>
    </row>
    <row r="38" spans="1:6" s="3" customFormat="1" x14ac:dyDescent="0.25">
      <c r="A38" s="6" t="s">
        <v>114</v>
      </c>
      <c r="B38" s="8">
        <v>71692491655</v>
      </c>
      <c r="C38" s="8" t="s">
        <v>84</v>
      </c>
      <c r="D38" s="4">
        <f>2062.5</f>
        <v>2062.5</v>
      </c>
      <c r="E38" s="3">
        <v>3213</v>
      </c>
      <c r="F38" s="3" t="s">
        <v>19</v>
      </c>
    </row>
    <row r="39" spans="1:6" s="3" customFormat="1" x14ac:dyDescent="0.25">
      <c r="A39" s="3" t="s">
        <v>14</v>
      </c>
      <c r="B39" s="8"/>
      <c r="C39" s="8"/>
      <c r="D39" s="4">
        <f>2062.5</f>
        <v>2062.5</v>
      </c>
    </row>
    <row r="40" spans="1:6" s="3" customFormat="1" x14ac:dyDescent="0.25">
      <c r="A40" s="3" t="s">
        <v>24</v>
      </c>
      <c r="B40" s="8">
        <v>17158435371</v>
      </c>
      <c r="C40" s="8" t="s">
        <v>25</v>
      </c>
      <c r="D40" s="4">
        <v>1200</v>
      </c>
      <c r="E40" s="3">
        <v>3223</v>
      </c>
      <c r="F40" s="3" t="s">
        <v>26</v>
      </c>
    </row>
    <row r="41" spans="1:6" s="3" customFormat="1" x14ac:dyDescent="0.25">
      <c r="A41" s="3" t="s">
        <v>14</v>
      </c>
      <c r="B41" s="8"/>
      <c r="C41" s="8"/>
      <c r="D41" s="4">
        <v>1200</v>
      </c>
    </row>
    <row r="42" spans="1:6" s="3" customFormat="1" x14ac:dyDescent="0.25">
      <c r="A42" s="3" t="s">
        <v>113</v>
      </c>
      <c r="B42" s="8">
        <v>66498917936</v>
      </c>
      <c r="C42" s="8" t="s">
        <v>17</v>
      </c>
      <c r="D42" s="4">
        <f>31.5</f>
        <v>31.5</v>
      </c>
      <c r="E42" s="3">
        <v>3221</v>
      </c>
      <c r="F42" s="3" t="s">
        <v>18</v>
      </c>
    </row>
    <row r="43" spans="1:6" s="3" customFormat="1" x14ac:dyDescent="0.25">
      <c r="A43" s="6" t="s">
        <v>14</v>
      </c>
      <c r="B43" s="8"/>
      <c r="C43" s="8"/>
      <c r="D43" s="4">
        <f>31.5</f>
        <v>31.5</v>
      </c>
    </row>
    <row r="44" spans="1:6" s="3" customFormat="1" ht="30" customHeight="1" x14ac:dyDescent="0.25">
      <c r="A44" s="6" t="s">
        <v>112</v>
      </c>
      <c r="B44" s="8">
        <v>95093210687</v>
      </c>
      <c r="C44" s="8" t="s">
        <v>17</v>
      </c>
      <c r="D44" s="4">
        <f>446.01+543.66</f>
        <v>989.67</v>
      </c>
      <c r="E44" s="3">
        <v>3235</v>
      </c>
      <c r="F44" s="3" t="s">
        <v>82</v>
      </c>
    </row>
    <row r="45" spans="1:6" s="3" customFormat="1" x14ac:dyDescent="0.25">
      <c r="A45" s="3" t="s">
        <v>14</v>
      </c>
      <c r="B45" s="8"/>
      <c r="C45" s="8"/>
      <c r="D45" s="4">
        <f>446.01+543.66</f>
        <v>989.67</v>
      </c>
    </row>
    <row r="46" spans="1:6" s="3" customFormat="1" x14ac:dyDescent="0.25">
      <c r="A46" s="3" t="s">
        <v>111</v>
      </c>
      <c r="B46" s="8">
        <v>47824453867</v>
      </c>
      <c r="C46" s="8" t="s">
        <v>17</v>
      </c>
      <c r="D46" s="4">
        <f>2787.18</f>
        <v>2787.18</v>
      </c>
      <c r="E46" s="3">
        <v>3213</v>
      </c>
      <c r="F46" s="3" t="s">
        <v>19</v>
      </c>
    </row>
    <row r="47" spans="1:6" s="3" customFormat="1" x14ac:dyDescent="0.25">
      <c r="A47" s="3" t="s">
        <v>14</v>
      </c>
      <c r="B47" s="8"/>
      <c r="C47" s="8"/>
      <c r="D47" s="4">
        <f>2787.18</f>
        <v>2787.18</v>
      </c>
    </row>
    <row r="48" spans="1:6" s="3" customFormat="1" x14ac:dyDescent="0.25">
      <c r="A48" s="3" t="s">
        <v>110</v>
      </c>
      <c r="B48" s="8">
        <v>75550985023</v>
      </c>
      <c r="C48" s="8" t="s">
        <v>17</v>
      </c>
      <c r="D48" s="4">
        <v>4445.8500000000004</v>
      </c>
      <c r="E48" s="3">
        <v>3223</v>
      </c>
      <c r="F48" s="3" t="s">
        <v>26</v>
      </c>
    </row>
    <row r="49" spans="1:6" s="3" customFormat="1" x14ac:dyDescent="0.25">
      <c r="A49" s="3" t="s">
        <v>14</v>
      </c>
      <c r="B49" s="8"/>
      <c r="C49" s="8"/>
      <c r="D49" s="4">
        <v>4445.8500000000004</v>
      </c>
    </row>
    <row r="50" spans="1:6" s="3" customFormat="1" x14ac:dyDescent="0.25">
      <c r="A50" s="3" t="s">
        <v>109</v>
      </c>
      <c r="B50" s="8">
        <v>15526597734</v>
      </c>
      <c r="C50" s="8" t="s">
        <v>17</v>
      </c>
      <c r="D50" s="4">
        <f>142.35</f>
        <v>142.35</v>
      </c>
      <c r="E50" s="3">
        <v>3232</v>
      </c>
      <c r="F50" s="3" t="s">
        <v>64</v>
      </c>
    </row>
    <row r="51" spans="1:6" s="3" customFormat="1" x14ac:dyDescent="0.25">
      <c r="A51" s="3" t="s">
        <v>14</v>
      </c>
      <c r="B51" s="8"/>
      <c r="C51" s="8"/>
      <c r="D51" s="4">
        <f>142.35</f>
        <v>142.35</v>
      </c>
    </row>
    <row r="52" spans="1:6" s="3" customFormat="1" x14ac:dyDescent="0.25">
      <c r="A52" s="3" t="s">
        <v>108</v>
      </c>
      <c r="B52" s="8">
        <v>60327383256</v>
      </c>
      <c r="C52" s="8" t="s">
        <v>84</v>
      </c>
      <c r="D52" s="4">
        <f>219</f>
        <v>219</v>
      </c>
      <c r="E52" s="3">
        <v>3211</v>
      </c>
      <c r="F52" s="3" t="s">
        <v>35</v>
      </c>
    </row>
    <row r="53" spans="1:6" s="3" customFormat="1" x14ac:dyDescent="0.25">
      <c r="A53" s="3" t="s">
        <v>14</v>
      </c>
      <c r="B53" s="8"/>
      <c r="C53" s="8"/>
      <c r="D53" s="4">
        <f>219</f>
        <v>219</v>
      </c>
    </row>
    <row r="54" spans="1:6" s="3" customFormat="1" x14ac:dyDescent="0.25">
      <c r="A54" s="3" t="s">
        <v>106</v>
      </c>
      <c r="B54" s="8"/>
      <c r="C54" s="8" t="s">
        <v>107</v>
      </c>
      <c r="D54" s="4">
        <f>488</f>
        <v>488</v>
      </c>
      <c r="E54" s="3">
        <v>3211</v>
      </c>
      <c r="F54" s="3" t="s">
        <v>35</v>
      </c>
    </row>
    <row r="55" spans="1:6" s="3" customFormat="1" x14ac:dyDescent="0.25">
      <c r="A55" s="3" t="s">
        <v>14</v>
      </c>
      <c r="B55" s="8"/>
      <c r="C55" s="8"/>
      <c r="D55" s="4">
        <f>488</f>
        <v>488</v>
      </c>
    </row>
    <row r="56" spans="1:6" s="3" customFormat="1" x14ac:dyDescent="0.25">
      <c r="A56" s="3" t="s">
        <v>61</v>
      </c>
      <c r="B56" s="8">
        <v>64546066176</v>
      </c>
      <c r="C56" s="8" t="s">
        <v>17</v>
      </c>
      <c r="D56" s="4">
        <f>587.5</f>
        <v>587.5</v>
      </c>
      <c r="E56" s="3">
        <v>3233</v>
      </c>
      <c r="F56" s="3" t="s">
        <v>43</v>
      </c>
    </row>
    <row r="57" spans="1:6" s="3" customFormat="1" x14ac:dyDescent="0.25">
      <c r="A57" s="3" t="s">
        <v>14</v>
      </c>
      <c r="B57" s="8"/>
      <c r="C57" s="8"/>
      <c r="D57" s="4">
        <f>587.5</f>
        <v>587.5</v>
      </c>
    </row>
    <row r="58" spans="1:6" s="3" customFormat="1" x14ac:dyDescent="0.25">
      <c r="A58" s="3" t="s">
        <v>103</v>
      </c>
      <c r="B58" s="8">
        <v>73275412890</v>
      </c>
      <c r="C58" s="8" t="s">
        <v>104</v>
      </c>
      <c r="D58" s="4">
        <v>966.09</v>
      </c>
      <c r="E58" s="3">
        <v>3222</v>
      </c>
      <c r="F58" s="3" t="s">
        <v>105</v>
      </c>
    </row>
    <row r="59" spans="1:6" s="3" customFormat="1" x14ac:dyDescent="0.25">
      <c r="A59" s="3" t="s">
        <v>14</v>
      </c>
      <c r="B59" s="8"/>
      <c r="C59" s="8"/>
      <c r="D59" s="4">
        <v>966.09</v>
      </c>
    </row>
    <row r="60" spans="1:6" s="3" customFormat="1" x14ac:dyDescent="0.25">
      <c r="A60" s="3" t="s">
        <v>47</v>
      </c>
      <c r="B60" s="9" t="s">
        <v>102</v>
      </c>
      <c r="C60" s="8" t="s">
        <v>16</v>
      </c>
      <c r="D60" s="4">
        <f>0.16+0.16</f>
        <v>0.32</v>
      </c>
      <c r="E60" s="3">
        <v>3235</v>
      </c>
      <c r="F60" s="3" t="s">
        <v>82</v>
      </c>
    </row>
    <row r="61" spans="1:6" s="3" customFormat="1" x14ac:dyDescent="0.25">
      <c r="A61" s="3" t="s">
        <v>14</v>
      </c>
      <c r="B61" s="8"/>
      <c r="C61" s="8"/>
      <c r="D61" s="4">
        <f>0.16+0.16</f>
        <v>0.32</v>
      </c>
    </row>
    <row r="62" spans="1:6" s="3" customFormat="1" x14ac:dyDescent="0.25">
      <c r="A62" s="3" t="s">
        <v>101</v>
      </c>
      <c r="B62" s="8">
        <v>60611404518</v>
      </c>
      <c r="C62" s="8" t="s">
        <v>17</v>
      </c>
      <c r="D62" s="4">
        <f>336.04</f>
        <v>336.04</v>
      </c>
      <c r="E62" s="3">
        <v>3239</v>
      </c>
      <c r="F62" s="3" t="s">
        <v>13</v>
      </c>
    </row>
    <row r="63" spans="1:6" s="3" customFormat="1" x14ac:dyDescent="0.25">
      <c r="A63" s="3" t="s">
        <v>14</v>
      </c>
      <c r="B63" s="8"/>
      <c r="C63" s="8"/>
      <c r="D63" s="4">
        <f>336.04</f>
        <v>336.04</v>
      </c>
    </row>
    <row r="64" spans="1:6" s="3" customFormat="1" x14ac:dyDescent="0.25">
      <c r="A64" s="3" t="s">
        <v>100</v>
      </c>
      <c r="B64" s="8">
        <v>63073332379</v>
      </c>
      <c r="C64" s="8" t="s">
        <v>17</v>
      </c>
      <c r="D64" s="4">
        <v>3525.15</v>
      </c>
      <c r="E64" s="3">
        <v>3223</v>
      </c>
      <c r="F64" s="3" t="s">
        <v>26</v>
      </c>
    </row>
    <row r="65" spans="1:6" s="3" customFormat="1" x14ac:dyDescent="0.25">
      <c r="A65" s="3" t="s">
        <v>14</v>
      </c>
      <c r="B65" s="8"/>
      <c r="C65" s="8"/>
      <c r="D65" s="4">
        <v>3525.15</v>
      </c>
    </row>
    <row r="66" spans="1:6" s="3" customFormat="1" x14ac:dyDescent="0.25">
      <c r="A66" s="3" t="s">
        <v>98</v>
      </c>
      <c r="B66" s="8">
        <v>52848403362</v>
      </c>
      <c r="C66" s="8" t="s">
        <v>17</v>
      </c>
      <c r="D66" s="4">
        <f>824.44+104.9+102.88+808.09+157.35</f>
        <v>1997.6599999999999</v>
      </c>
      <c r="E66" s="3">
        <v>3292</v>
      </c>
      <c r="F66" s="3" t="s">
        <v>99</v>
      </c>
    </row>
    <row r="67" spans="1:6" s="3" customFormat="1" x14ac:dyDescent="0.25">
      <c r="A67" s="3" t="s">
        <v>14</v>
      </c>
      <c r="B67" s="8"/>
      <c r="C67" s="8"/>
      <c r="D67" s="4">
        <f>824.44+104.9+102.88+808.09+157.35</f>
        <v>1997.6599999999999</v>
      </c>
    </row>
    <row r="68" spans="1:6" s="3" customFormat="1" x14ac:dyDescent="0.25">
      <c r="A68" s="3" t="s">
        <v>96</v>
      </c>
      <c r="B68" s="8">
        <v>87311810356</v>
      </c>
      <c r="C68" s="8" t="s">
        <v>97</v>
      </c>
      <c r="D68" s="4">
        <f>75.02+9</f>
        <v>84.02</v>
      </c>
      <c r="E68" s="3">
        <v>3231</v>
      </c>
      <c r="F68" s="3" t="s">
        <v>86</v>
      </c>
    </row>
    <row r="69" spans="1:6" s="3" customFormat="1" x14ac:dyDescent="0.25">
      <c r="A69" s="3" t="s">
        <v>14</v>
      </c>
      <c r="B69" s="8"/>
      <c r="C69" s="8"/>
      <c r="D69" s="4">
        <f>75.02+9</f>
        <v>84.02</v>
      </c>
    </row>
    <row r="70" spans="1:6" s="3" customFormat="1" x14ac:dyDescent="0.25">
      <c r="A70" s="3" t="s">
        <v>94</v>
      </c>
      <c r="B70" s="8">
        <v>68241113433</v>
      </c>
      <c r="C70" s="8" t="s">
        <v>95</v>
      </c>
      <c r="D70" s="4">
        <f>1888.75</f>
        <v>1888.75</v>
      </c>
      <c r="E70" s="3">
        <v>3239</v>
      </c>
      <c r="F70" s="3" t="s">
        <v>13</v>
      </c>
    </row>
    <row r="71" spans="1:6" s="3" customFormat="1" x14ac:dyDescent="0.25">
      <c r="A71" s="3" t="s">
        <v>14</v>
      </c>
      <c r="B71" s="8"/>
      <c r="C71" s="8"/>
      <c r="D71" s="4">
        <f>1888.75</f>
        <v>1888.75</v>
      </c>
    </row>
    <row r="72" spans="1:6" s="3" customFormat="1" x14ac:dyDescent="0.25">
      <c r="A72" s="3" t="s">
        <v>93</v>
      </c>
      <c r="B72" s="8">
        <v>25975412650</v>
      </c>
      <c r="C72" s="8" t="s">
        <v>12</v>
      </c>
      <c r="D72" s="4">
        <v>901.81</v>
      </c>
      <c r="E72" s="3">
        <v>3239</v>
      </c>
      <c r="F72" s="3" t="s">
        <v>13</v>
      </c>
    </row>
    <row r="73" spans="1:6" s="3" customFormat="1" x14ac:dyDescent="0.25">
      <c r="A73" s="3" t="s">
        <v>14</v>
      </c>
      <c r="B73" s="8"/>
      <c r="C73" s="8"/>
      <c r="D73" s="4">
        <v>901.81</v>
      </c>
    </row>
    <row r="74" spans="1:6" s="3" customFormat="1" x14ac:dyDescent="0.25">
      <c r="A74" s="3" t="s">
        <v>92</v>
      </c>
      <c r="B74" s="8">
        <v>73660371074</v>
      </c>
      <c r="C74" s="8" t="s">
        <v>45</v>
      </c>
      <c r="D74" s="4">
        <f>17.22</f>
        <v>17.22</v>
      </c>
      <c r="E74" s="3">
        <v>3221</v>
      </c>
      <c r="F74" s="3" t="s">
        <v>18</v>
      </c>
    </row>
    <row r="75" spans="1:6" s="3" customFormat="1" x14ac:dyDescent="0.25">
      <c r="A75" s="3" t="s">
        <v>14</v>
      </c>
      <c r="B75" s="8"/>
      <c r="C75" s="8"/>
      <c r="D75" s="4">
        <f>17.22</f>
        <v>17.22</v>
      </c>
    </row>
    <row r="76" spans="1:6" s="3" customFormat="1" x14ac:dyDescent="0.25">
      <c r="A76" s="3" t="s">
        <v>90</v>
      </c>
      <c r="B76" s="8">
        <v>29635530727</v>
      </c>
      <c r="C76" s="8" t="s">
        <v>91</v>
      </c>
      <c r="D76" s="4">
        <v>300</v>
      </c>
      <c r="E76" s="3">
        <v>3211</v>
      </c>
      <c r="F76" s="3" t="s">
        <v>35</v>
      </c>
    </row>
    <row r="77" spans="1:6" s="3" customFormat="1" x14ac:dyDescent="0.25">
      <c r="A77" s="3" t="s">
        <v>14</v>
      </c>
      <c r="B77" s="8"/>
      <c r="C77" s="8"/>
      <c r="D77" s="4">
        <v>300</v>
      </c>
    </row>
    <row r="78" spans="1:6" s="3" customFormat="1" x14ac:dyDescent="0.25">
      <c r="A78" s="3" t="s">
        <v>90</v>
      </c>
      <c r="B78" s="8">
        <v>29635530727</v>
      </c>
      <c r="C78" s="8" t="s">
        <v>91</v>
      </c>
      <c r="D78" s="4">
        <f>987.5</f>
        <v>987.5</v>
      </c>
      <c r="E78" s="3">
        <v>3213</v>
      </c>
      <c r="F78" s="3" t="s">
        <v>19</v>
      </c>
    </row>
    <row r="79" spans="1:6" s="3" customFormat="1" x14ac:dyDescent="0.25">
      <c r="A79" s="3" t="s">
        <v>14</v>
      </c>
      <c r="B79" s="8"/>
      <c r="C79" s="8"/>
      <c r="D79" s="4">
        <f>987.5</f>
        <v>987.5</v>
      </c>
    </row>
    <row r="80" spans="1:6" s="3" customFormat="1" x14ac:dyDescent="0.25">
      <c r="A80" s="3" t="s">
        <v>89</v>
      </c>
      <c r="B80" s="8">
        <v>27759560625</v>
      </c>
      <c r="C80" s="8" t="s">
        <v>17</v>
      </c>
      <c r="D80" s="4">
        <f>110.49</f>
        <v>110.49</v>
      </c>
      <c r="E80" s="3">
        <v>3223</v>
      </c>
      <c r="F80" s="3" t="s">
        <v>26</v>
      </c>
    </row>
    <row r="81" spans="1:6" s="3" customFormat="1" x14ac:dyDescent="0.25">
      <c r="A81" s="3" t="s">
        <v>14</v>
      </c>
      <c r="B81" s="8"/>
      <c r="C81" s="8"/>
      <c r="D81" s="4">
        <f>110.49</f>
        <v>110.49</v>
      </c>
    </row>
    <row r="82" spans="1:6" s="3" customFormat="1" x14ac:dyDescent="0.25">
      <c r="A82" s="3" t="s">
        <v>88</v>
      </c>
      <c r="B82" s="8">
        <v>33813961569</v>
      </c>
      <c r="C82" s="8" t="s">
        <v>16</v>
      </c>
      <c r="D82" s="4">
        <f>265.32+46.74</f>
        <v>312.06</v>
      </c>
      <c r="E82" s="3">
        <v>3234</v>
      </c>
      <c r="F82" s="3" t="s">
        <v>48</v>
      </c>
    </row>
    <row r="83" spans="1:6" s="3" customFormat="1" x14ac:dyDescent="0.25">
      <c r="A83" s="3" t="s">
        <v>14</v>
      </c>
      <c r="B83" s="8"/>
      <c r="C83" s="8"/>
      <c r="D83" s="4">
        <f>265.32+46.74</f>
        <v>312.06</v>
      </c>
    </row>
    <row r="84" spans="1:6" s="3" customFormat="1" x14ac:dyDescent="0.25">
      <c r="A84" s="3" t="s">
        <v>87</v>
      </c>
      <c r="B84" s="8">
        <v>81793146560</v>
      </c>
      <c r="C84" s="8" t="s">
        <v>17</v>
      </c>
      <c r="D84" s="4">
        <v>35.69</v>
      </c>
      <c r="E84" s="3">
        <v>3231</v>
      </c>
      <c r="F84" s="3" t="s">
        <v>86</v>
      </c>
    </row>
    <row r="85" spans="1:6" s="3" customFormat="1" x14ac:dyDescent="0.25">
      <c r="A85" s="3" t="s">
        <v>14</v>
      </c>
      <c r="B85" s="8"/>
      <c r="C85" s="8"/>
      <c r="D85" s="4">
        <v>35.69</v>
      </c>
    </row>
    <row r="86" spans="1:6" s="3" customFormat="1" x14ac:dyDescent="0.25">
      <c r="A86" s="3" t="s">
        <v>85</v>
      </c>
      <c r="B86" s="8">
        <v>70133616033</v>
      </c>
      <c r="C86" s="8" t="s">
        <v>17</v>
      </c>
      <c r="D86" s="4">
        <v>144.32</v>
      </c>
      <c r="E86" s="3">
        <v>3231</v>
      </c>
      <c r="F86" s="3" t="s">
        <v>86</v>
      </c>
    </row>
    <row r="87" spans="1:6" s="3" customFormat="1" x14ac:dyDescent="0.25">
      <c r="A87" s="3" t="s">
        <v>14</v>
      </c>
      <c r="B87" s="8"/>
      <c r="C87" s="8"/>
      <c r="D87" s="4">
        <v>144.32</v>
      </c>
    </row>
    <row r="88" spans="1:6" s="3" customFormat="1" x14ac:dyDescent="0.25">
      <c r="A88" s="3" t="s">
        <v>83</v>
      </c>
      <c r="B88" s="8">
        <v>46118101286</v>
      </c>
      <c r="C88" s="8" t="s">
        <v>84</v>
      </c>
      <c r="D88" s="4">
        <v>412.5</v>
      </c>
      <c r="E88" s="3">
        <v>3238</v>
      </c>
      <c r="F88" s="3" t="s">
        <v>80</v>
      </c>
    </row>
    <row r="89" spans="1:6" s="3" customFormat="1" x14ac:dyDescent="0.25">
      <c r="A89" s="3" t="s">
        <v>14</v>
      </c>
      <c r="B89" s="8"/>
      <c r="C89" s="8"/>
      <c r="D89" s="4">
        <v>412.5</v>
      </c>
    </row>
    <row r="90" spans="1:6" s="3" customFormat="1" x14ac:dyDescent="0.25">
      <c r="A90" s="3" t="s">
        <v>81</v>
      </c>
      <c r="B90" s="8">
        <v>52069831441</v>
      </c>
      <c r="C90" s="8" t="s">
        <v>16</v>
      </c>
      <c r="D90" s="4">
        <v>300</v>
      </c>
      <c r="E90" s="3">
        <v>3235</v>
      </c>
      <c r="F90" s="3" t="s">
        <v>82</v>
      </c>
    </row>
    <row r="91" spans="1:6" s="3" customFormat="1" x14ac:dyDescent="0.25">
      <c r="A91" s="3" t="s">
        <v>14</v>
      </c>
      <c r="B91" s="8"/>
      <c r="C91" s="8"/>
      <c r="D91" s="4">
        <v>300</v>
      </c>
    </row>
    <row r="92" spans="1:6" s="3" customFormat="1" x14ac:dyDescent="0.25">
      <c r="A92" s="3" t="s">
        <v>78</v>
      </c>
      <c r="B92" s="8">
        <v>59143170280</v>
      </c>
      <c r="C92" s="8" t="s">
        <v>79</v>
      </c>
      <c r="D92" s="4">
        <v>237.5</v>
      </c>
      <c r="E92" s="3">
        <v>3238</v>
      </c>
      <c r="F92" s="3" t="s">
        <v>80</v>
      </c>
    </row>
    <row r="93" spans="1:6" s="3" customFormat="1" x14ac:dyDescent="0.25">
      <c r="A93" s="3" t="s">
        <v>14</v>
      </c>
      <c r="B93" s="8"/>
      <c r="C93" s="8"/>
      <c r="D93" s="4">
        <v>237.5</v>
      </c>
    </row>
    <row r="94" spans="1:6" s="3" customFormat="1" ht="30.75" customHeight="1" x14ac:dyDescent="0.25">
      <c r="A94" s="6" t="s">
        <v>76</v>
      </c>
      <c r="B94" s="8"/>
      <c r="C94" s="8" t="s">
        <v>77</v>
      </c>
      <c r="D94" s="4">
        <v>210</v>
      </c>
      <c r="E94" s="3">
        <v>3213</v>
      </c>
      <c r="F94" s="3" t="s">
        <v>19</v>
      </c>
    </row>
    <row r="95" spans="1:6" s="3" customFormat="1" x14ac:dyDescent="0.25">
      <c r="A95" s="3" t="s">
        <v>14</v>
      </c>
      <c r="B95" s="8"/>
      <c r="C95" s="8"/>
      <c r="D95" s="4">
        <v>210</v>
      </c>
    </row>
    <row r="96" spans="1:6" s="3" customFormat="1" x14ac:dyDescent="0.25">
      <c r="A96" s="3" t="s">
        <v>75</v>
      </c>
      <c r="B96" s="8"/>
      <c r="C96" s="8" t="s">
        <v>74</v>
      </c>
      <c r="D96" s="4">
        <f>200</f>
        <v>200</v>
      </c>
      <c r="E96" s="3">
        <v>3213</v>
      </c>
      <c r="F96" s="3" t="s">
        <v>19</v>
      </c>
    </row>
    <row r="97" spans="1:6" s="3" customFormat="1" x14ac:dyDescent="0.25">
      <c r="A97" s="3" t="s">
        <v>14</v>
      </c>
      <c r="B97" s="8"/>
      <c r="C97" s="8"/>
      <c r="D97" s="4">
        <f>200</f>
        <v>200</v>
      </c>
    </row>
    <row r="98" spans="1:6" s="3" customFormat="1" x14ac:dyDescent="0.25">
      <c r="A98" s="3" t="s">
        <v>73</v>
      </c>
      <c r="B98" s="8">
        <v>24839885326</v>
      </c>
      <c r="C98" s="8" t="s">
        <v>16</v>
      </c>
      <c r="D98" s="4">
        <v>330</v>
      </c>
      <c r="E98" s="3">
        <v>3237</v>
      </c>
      <c r="F98" s="3" t="s">
        <v>72</v>
      </c>
    </row>
    <row r="99" spans="1:6" s="3" customFormat="1" x14ac:dyDescent="0.25">
      <c r="A99" s="3" t="s">
        <v>14</v>
      </c>
      <c r="B99" s="8"/>
      <c r="C99" s="8"/>
      <c r="D99" s="4">
        <v>330</v>
      </c>
    </row>
    <row r="100" spans="1:6" s="3" customFormat="1" x14ac:dyDescent="0.25">
      <c r="A100" s="3" t="s">
        <v>70</v>
      </c>
      <c r="B100" s="8">
        <v>59092748300</v>
      </c>
      <c r="C100" s="8" t="s">
        <v>71</v>
      </c>
      <c r="D100" s="4">
        <f>860</f>
        <v>860</v>
      </c>
      <c r="E100" s="3">
        <v>3237</v>
      </c>
      <c r="F100" s="3" t="s">
        <v>72</v>
      </c>
    </row>
    <row r="101" spans="1:6" s="3" customFormat="1" x14ac:dyDescent="0.25">
      <c r="A101" s="3" t="s">
        <v>14</v>
      </c>
      <c r="B101" s="8"/>
      <c r="C101" s="8"/>
      <c r="D101" s="4">
        <f>860</f>
        <v>860</v>
      </c>
    </row>
    <row r="102" spans="1:6" s="3" customFormat="1" x14ac:dyDescent="0.25">
      <c r="A102" s="3" t="s">
        <v>69</v>
      </c>
      <c r="B102" s="8">
        <v>68252452178</v>
      </c>
      <c r="C102" s="8" t="s">
        <v>12</v>
      </c>
      <c r="D102" s="4">
        <v>307.5</v>
      </c>
      <c r="E102" s="3">
        <v>3232</v>
      </c>
      <c r="F102" s="3" t="s">
        <v>64</v>
      </c>
    </row>
    <row r="103" spans="1:6" s="3" customFormat="1" x14ac:dyDescent="0.25">
      <c r="A103" s="3" t="s">
        <v>14</v>
      </c>
      <c r="B103" s="8"/>
      <c r="C103" s="8"/>
      <c r="D103" s="4">
        <v>307.5</v>
      </c>
    </row>
    <row r="104" spans="1:6" s="3" customFormat="1" x14ac:dyDescent="0.25">
      <c r="A104" s="3" t="s">
        <v>68</v>
      </c>
      <c r="B104" s="8">
        <v>45024745406</v>
      </c>
      <c r="C104" s="8" t="s">
        <v>16</v>
      </c>
      <c r="D104" s="4">
        <v>379</v>
      </c>
      <c r="E104" s="3">
        <v>3225</v>
      </c>
      <c r="F104" s="3" t="s">
        <v>22</v>
      </c>
    </row>
    <row r="105" spans="1:6" s="3" customFormat="1" x14ac:dyDescent="0.25">
      <c r="A105" s="3" t="s">
        <v>14</v>
      </c>
      <c r="B105" s="8"/>
      <c r="C105" s="8"/>
      <c r="D105" s="4">
        <v>379</v>
      </c>
    </row>
    <row r="106" spans="1:6" s="3" customFormat="1" x14ac:dyDescent="0.25">
      <c r="A106" s="3" t="s">
        <v>68</v>
      </c>
      <c r="B106" s="8">
        <v>45024745406</v>
      </c>
      <c r="C106" s="8" t="s">
        <v>16</v>
      </c>
      <c r="D106" s="4">
        <v>30.5</v>
      </c>
      <c r="E106" s="3">
        <v>3224</v>
      </c>
      <c r="F106" s="3" t="s">
        <v>23</v>
      </c>
    </row>
    <row r="107" spans="1:6" s="3" customFormat="1" x14ac:dyDescent="0.25">
      <c r="A107" s="3" t="s">
        <v>14</v>
      </c>
      <c r="B107" s="8"/>
      <c r="C107" s="8"/>
      <c r="D107" s="4">
        <v>30.5</v>
      </c>
    </row>
    <row r="108" spans="1:6" s="3" customFormat="1" x14ac:dyDescent="0.25">
      <c r="A108" s="3" t="s">
        <v>65</v>
      </c>
      <c r="B108" s="9" t="s">
        <v>67</v>
      </c>
      <c r="C108" s="8" t="s">
        <v>66</v>
      </c>
      <c r="D108" s="4">
        <f>33.98</f>
        <v>33.979999999999997</v>
      </c>
      <c r="E108" s="3">
        <v>3293</v>
      </c>
      <c r="F108" s="3" t="s">
        <v>27</v>
      </c>
    </row>
    <row r="109" spans="1:6" s="3" customFormat="1" x14ac:dyDescent="0.25">
      <c r="A109" s="3" t="s">
        <v>14</v>
      </c>
      <c r="B109" s="8"/>
      <c r="C109" s="8"/>
      <c r="D109" s="4">
        <f>33.98</f>
        <v>33.979999999999997</v>
      </c>
    </row>
    <row r="110" spans="1:6" s="3" customFormat="1" x14ac:dyDescent="0.25">
      <c r="A110" s="3" t="s">
        <v>63</v>
      </c>
      <c r="B110" s="8">
        <v>82752153530</v>
      </c>
      <c r="C110" s="8" t="s">
        <v>17</v>
      </c>
      <c r="D110" s="4">
        <f>100</f>
        <v>100</v>
      </c>
      <c r="E110" s="3">
        <v>3232</v>
      </c>
      <c r="F110" s="3" t="s">
        <v>64</v>
      </c>
    </row>
    <row r="111" spans="1:6" s="3" customFormat="1" x14ac:dyDescent="0.25">
      <c r="A111" s="3" t="s">
        <v>14</v>
      </c>
      <c r="B111" s="8"/>
      <c r="C111" s="8"/>
      <c r="D111" s="4">
        <f>100</f>
        <v>100</v>
      </c>
    </row>
    <row r="112" spans="1:6" s="3" customFormat="1" x14ac:dyDescent="0.25">
      <c r="A112" s="3" t="s">
        <v>61</v>
      </c>
      <c r="B112" s="8">
        <v>64546066176</v>
      </c>
      <c r="C112" s="8" t="s">
        <v>17</v>
      </c>
      <c r="D112" s="4">
        <f>357.54+75.95+320.86</f>
        <v>754.35</v>
      </c>
      <c r="E112" s="3">
        <v>3221</v>
      </c>
      <c r="F112" s="3" t="s">
        <v>18</v>
      </c>
    </row>
    <row r="113" spans="1:6" s="3" customFormat="1" x14ac:dyDescent="0.25">
      <c r="A113" s="3" t="s">
        <v>14</v>
      </c>
      <c r="B113" s="8"/>
      <c r="C113" s="8"/>
      <c r="D113" s="4">
        <f>357.54+75.95+320.86</f>
        <v>754.35</v>
      </c>
    </row>
    <row r="114" spans="1:6" s="3" customFormat="1" x14ac:dyDescent="0.25">
      <c r="A114" s="3" t="s">
        <v>62</v>
      </c>
      <c r="B114" s="8">
        <v>98689708109</v>
      </c>
      <c r="C114" s="8" t="s">
        <v>16</v>
      </c>
      <c r="D114" s="4">
        <f>10.5</f>
        <v>10.5</v>
      </c>
      <c r="E114" s="3">
        <v>3221</v>
      </c>
      <c r="F114" s="3" t="s">
        <v>18</v>
      </c>
    </row>
    <row r="115" spans="1:6" s="3" customFormat="1" x14ac:dyDescent="0.25">
      <c r="A115" s="3" t="s">
        <v>14</v>
      </c>
      <c r="B115" s="8"/>
      <c r="C115" s="8"/>
      <c r="D115" s="4">
        <v>10.5</v>
      </c>
    </row>
    <row r="116" spans="1:6" s="3" customFormat="1" x14ac:dyDescent="0.25">
      <c r="A116" s="3" t="s">
        <v>60</v>
      </c>
      <c r="B116" s="8">
        <v>13744652146</v>
      </c>
      <c r="C116" s="8" t="s">
        <v>16</v>
      </c>
      <c r="D116" s="4">
        <f>5.01</f>
        <v>5.01</v>
      </c>
      <c r="E116" s="3">
        <v>3294</v>
      </c>
      <c r="F116" s="3" t="s">
        <v>55</v>
      </c>
    </row>
    <row r="117" spans="1:6" s="3" customFormat="1" x14ac:dyDescent="0.25">
      <c r="A117" s="3" t="s">
        <v>14</v>
      </c>
      <c r="B117" s="8"/>
      <c r="C117" s="8"/>
      <c r="D117" s="4">
        <f>5.01</f>
        <v>5.01</v>
      </c>
    </row>
    <row r="118" spans="1:6" s="3" customFormat="1" x14ac:dyDescent="0.25">
      <c r="A118" s="3" t="s">
        <v>28</v>
      </c>
      <c r="B118" s="8">
        <v>52508873833</v>
      </c>
      <c r="C118" s="8" t="s">
        <v>12</v>
      </c>
      <c r="D118" s="4">
        <f>57.64+11</f>
        <v>68.64</v>
      </c>
      <c r="E118" s="3">
        <v>3431</v>
      </c>
      <c r="F118" s="6" t="s">
        <v>29</v>
      </c>
    </row>
    <row r="119" spans="1:6" s="3" customFormat="1" x14ac:dyDescent="0.25">
      <c r="A119" s="3" t="s">
        <v>14</v>
      </c>
      <c r="B119" s="8"/>
      <c r="C119" s="8"/>
      <c r="D119" s="4">
        <f>57.64+11</f>
        <v>68.64</v>
      </c>
    </row>
    <row r="120" spans="1:6" s="3" customFormat="1" x14ac:dyDescent="0.25">
      <c r="A120" s="3" t="s">
        <v>30</v>
      </c>
      <c r="B120" s="8" t="s">
        <v>30</v>
      </c>
      <c r="C120" s="8" t="s">
        <v>30</v>
      </c>
      <c r="D120" s="4">
        <v>24267.279999999999</v>
      </c>
      <c r="E120" s="3">
        <v>3237</v>
      </c>
      <c r="F120" s="3" t="s">
        <v>31</v>
      </c>
    </row>
    <row r="121" spans="1:6" s="3" customFormat="1" x14ac:dyDescent="0.25">
      <c r="A121" s="3" t="s">
        <v>14</v>
      </c>
      <c r="B121" s="8"/>
      <c r="C121" s="8"/>
      <c r="D121" s="4">
        <v>24267.279999999999</v>
      </c>
    </row>
    <row r="122" spans="1:6" s="3" customFormat="1" x14ac:dyDescent="0.25">
      <c r="A122" s="3" t="s">
        <v>32</v>
      </c>
      <c r="B122" s="8"/>
      <c r="C122" s="8"/>
      <c r="D122" s="4">
        <f>76800.9+21738.62+11070.25+530.2</f>
        <v>110139.96999999999</v>
      </c>
      <c r="E122" s="3">
        <v>3111</v>
      </c>
      <c r="F122" s="3" t="s">
        <v>33</v>
      </c>
    </row>
    <row r="123" spans="1:6" s="3" customFormat="1" x14ac:dyDescent="0.25">
      <c r="B123" s="8"/>
      <c r="C123" s="8"/>
      <c r="D123" s="4">
        <f>87.48+18085.62</f>
        <v>18173.099999999999</v>
      </c>
      <c r="E123" s="3">
        <v>3132</v>
      </c>
      <c r="F123" s="3" t="s">
        <v>34</v>
      </c>
    </row>
    <row r="124" spans="1:6" s="3" customFormat="1" x14ac:dyDescent="0.25">
      <c r="B124" s="8"/>
      <c r="C124" s="8"/>
      <c r="D124" s="4">
        <f>15+3+15</f>
        <v>33</v>
      </c>
      <c r="E124" s="3">
        <v>3211</v>
      </c>
      <c r="F124" s="3" t="s">
        <v>35</v>
      </c>
    </row>
    <row r="125" spans="1:6" s="3" customFormat="1" x14ac:dyDescent="0.25">
      <c r="B125" s="8"/>
      <c r="C125" s="8"/>
      <c r="D125" s="4">
        <f>51.3+2886.41</f>
        <v>2937.71</v>
      </c>
      <c r="E125" s="3">
        <v>3212</v>
      </c>
      <c r="F125" s="3" t="s">
        <v>46</v>
      </c>
    </row>
    <row r="126" spans="1:6" s="3" customFormat="1" x14ac:dyDescent="0.25">
      <c r="B126" s="8"/>
      <c r="C126" s="8"/>
      <c r="D126" s="4">
        <f>1613.11</f>
        <v>1613.11</v>
      </c>
      <c r="E126" s="3">
        <v>3291</v>
      </c>
      <c r="F126" s="3" t="s">
        <v>49</v>
      </c>
    </row>
    <row r="127" spans="1:6" s="3" customFormat="1" x14ac:dyDescent="0.25">
      <c r="B127" s="8"/>
      <c r="C127" s="8"/>
      <c r="D127" s="4">
        <f>926.06</f>
        <v>926.06</v>
      </c>
      <c r="E127" s="3">
        <v>3213</v>
      </c>
      <c r="F127" s="3" t="s">
        <v>19</v>
      </c>
    </row>
    <row r="128" spans="1:6" s="3" customFormat="1" x14ac:dyDescent="0.25">
      <c r="B128" s="8"/>
      <c r="C128" s="8"/>
      <c r="D128" s="4">
        <v>210</v>
      </c>
      <c r="E128" s="3">
        <v>3295</v>
      </c>
      <c r="F128" s="3" t="s">
        <v>50</v>
      </c>
    </row>
    <row r="129" spans="1:4" x14ac:dyDescent="0.25">
      <c r="A129" t="s">
        <v>14</v>
      </c>
      <c r="B129" s="7"/>
      <c r="C129" s="7"/>
      <c r="D129" s="5">
        <f>SUM(D122:D128)</f>
        <v>134032.94999999995</v>
      </c>
    </row>
    <row r="130" spans="1:4" x14ac:dyDescent="0.25">
      <c r="D130" s="2"/>
    </row>
    <row r="131" spans="1:4" x14ac:dyDescent="0.25">
      <c r="A131" t="s">
        <v>58</v>
      </c>
      <c r="D131" s="5">
        <f>D11+D13+D15+D17+D19+D21+D23+D25+D27+D29+D31+D33+D35+D37+D39+D41+D43+D45+D47+D49+D51+D53+D55+D57+D59+D61+D63+D65+D67+D69+D71+D73+D75+D77+D79+D81+D83+D85+D87+D89+D91+D93+D95+D97+D99+D101+D103+D105+D107+D109+D111+D113+D115+D117+D119+D121+D129</f>
        <v>189897.56999999995</v>
      </c>
    </row>
    <row r="132" spans="1:4" x14ac:dyDescent="0.25">
      <c r="D132" s="2"/>
    </row>
    <row r="133" spans="1:4" x14ac:dyDescent="0.25">
      <c r="D133" s="2"/>
    </row>
    <row r="134" spans="1:4" x14ac:dyDescent="0.25">
      <c r="D134" s="2"/>
    </row>
    <row r="135" spans="1:4" x14ac:dyDescent="0.25">
      <c r="D135" s="2"/>
    </row>
    <row r="136" spans="1:4" x14ac:dyDescent="0.25">
      <c r="D136" s="2"/>
    </row>
    <row r="137" spans="1:4" x14ac:dyDescent="0.25">
      <c r="D137" s="2"/>
    </row>
    <row r="138" spans="1:4" x14ac:dyDescent="0.25">
      <c r="D138" s="2"/>
    </row>
    <row r="139" spans="1:4" x14ac:dyDescent="0.25">
      <c r="D139" s="2"/>
    </row>
    <row r="144" spans="1:4" x14ac:dyDescent="0.25">
      <c r="D144" s="2"/>
    </row>
    <row r="145" spans="4:4" x14ac:dyDescent="0.25">
      <c r="D145" s="2"/>
    </row>
    <row r="149" spans="4:4" x14ac:dyDescent="0.25">
      <c r="D149" s="2"/>
    </row>
    <row r="150" spans="4:4" x14ac:dyDescent="0.25">
      <c r="D150" s="2"/>
    </row>
    <row r="151" spans="4:4" x14ac:dyDescent="0.25">
      <c r="D151" s="2"/>
    </row>
    <row r="152" spans="4:4" x14ac:dyDescent="0.25">
      <c r="D152" s="2"/>
    </row>
    <row r="155" spans="4:4" x14ac:dyDescent="0.25">
      <c r="D155" s="2"/>
    </row>
    <row r="157" spans="4:4" x14ac:dyDescent="0.25">
      <c r="D157" s="2"/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2026-02-13T08:24:51Z</dcterms:created>
  <dcterms:modified xsi:type="dcterms:W3CDTF">2026-03-18T13:20:35Z</dcterms:modified>
</cp:coreProperties>
</file>